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EMPLOYMENT\Hawaii State Committee of BV (HSCBV)\AGENDA\STATEWIDE\"/>
    </mc:Choice>
  </mc:AlternateContent>
  <xr:revisionPtr revIDLastSave="0" documentId="8_{86091433-6EFB-41E7-8055-87B1363D56C8}" xr6:coauthVersionLast="47" xr6:coauthVersionMax="47" xr10:uidLastSave="{00000000-0000-0000-0000-000000000000}"/>
  <bookViews>
    <workbookView xWindow="-13215" yWindow="-16320" windowWidth="29040" windowHeight="15720" xr2:uid="{78296744-ED70-430C-AD00-3273E48CD8A4}"/>
  </bookViews>
  <sheets>
    <sheet name="SFY 26 INCOME &amp; EXPENSE SUMMARY" sheetId="1" r:id="rId1"/>
  </sheets>
  <externalReferences>
    <externalReference r:id="rId2"/>
    <externalReference r:id="rId3"/>
    <externalReference r:id="rId4"/>
  </externalReferences>
  <definedNames>
    <definedName name="_xlnm.Print_Area" localSheetId="0">'SFY 26 INCOME &amp; EXPENSE SUMMARY'!$A$1:$D$45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" l="1"/>
  <c r="B41" i="1"/>
  <c r="B40" i="1"/>
  <c r="B44" i="1" s="1"/>
  <c r="D33" i="1"/>
  <c r="D32" i="1"/>
  <c r="C27" i="1"/>
  <c r="B27" i="1"/>
  <c r="D27" i="1" s="1"/>
  <c r="C26" i="1"/>
  <c r="B26" i="1"/>
  <c r="D26" i="1" s="1"/>
  <c r="C25" i="1"/>
  <c r="B25" i="1"/>
  <c r="D25" i="1" s="1"/>
  <c r="C24" i="1"/>
  <c r="B24" i="1"/>
  <c r="D24" i="1" s="1"/>
  <c r="C23" i="1"/>
  <c r="B23" i="1"/>
  <c r="D23" i="1" s="1"/>
  <c r="C22" i="1"/>
  <c r="B22" i="1"/>
  <c r="D22" i="1" s="1"/>
  <c r="C21" i="1"/>
  <c r="B21" i="1"/>
  <c r="D21" i="1" s="1"/>
  <c r="C20" i="1"/>
  <c r="B20" i="1"/>
  <c r="D20" i="1" s="1"/>
  <c r="C19" i="1"/>
  <c r="B19" i="1"/>
  <c r="D19" i="1" s="1"/>
  <c r="C18" i="1"/>
  <c r="B18" i="1"/>
  <c r="D18" i="1" s="1"/>
  <c r="D17" i="1"/>
  <c r="C17" i="1"/>
  <c r="B17" i="1"/>
  <c r="C16" i="1"/>
  <c r="B16" i="1"/>
  <c r="D16" i="1" s="1"/>
  <c r="C15" i="1"/>
  <c r="B15" i="1"/>
  <c r="D15" i="1" s="1"/>
  <c r="C14" i="1"/>
  <c r="B14" i="1"/>
  <c r="D14" i="1" s="1"/>
  <c r="C13" i="1"/>
  <c r="B13" i="1"/>
  <c r="D13" i="1" s="1"/>
  <c r="C12" i="1"/>
  <c r="B12" i="1"/>
  <c r="D12" i="1" s="1"/>
  <c r="C11" i="1"/>
  <c r="B11" i="1"/>
  <c r="B29" i="1" s="1"/>
  <c r="C10" i="1"/>
  <c r="D10" i="1" s="1"/>
  <c r="B10" i="1"/>
  <c r="C9" i="1"/>
  <c r="B9" i="1"/>
  <c r="D9" i="1" s="1"/>
  <c r="D8" i="1"/>
  <c r="B4" i="1"/>
  <c r="D31" i="1" l="1"/>
  <c r="D35" i="1"/>
  <c r="D37" i="1" s="1"/>
  <c r="D29" i="1"/>
  <c r="B5" i="1" s="1"/>
  <c r="C29" i="1"/>
  <c r="D36" i="1" s="1"/>
  <c r="D11" i="1"/>
</calcChain>
</file>

<file path=xl/sharedStrings.xml><?xml version="1.0" encoding="utf-8"?>
<sst xmlns="http://schemas.openxmlformats.org/spreadsheetml/2006/main" count="42" uniqueCount="42">
  <si>
    <t>RANDOLPH SHEPPARD INCOME &amp; EXPENDITURES - SFY 2026</t>
  </si>
  <si>
    <t>Expenses posted July 1, 2025 - June 8, 2026</t>
  </si>
  <si>
    <t>TOTAL BENEFITS PAID TO BLIND VENDORS:</t>
  </si>
  <si>
    <t>MANAGEMENT EXPENSES:</t>
  </si>
  <si>
    <t>980 Non-Federal</t>
  </si>
  <si>
    <t>983 Federal</t>
  </si>
  <si>
    <t>Operating Budget</t>
  </si>
  <si>
    <t>EXPENDITURE SUMMARY:</t>
  </si>
  <si>
    <t>3390 - Food Supplies, Initial Inventory</t>
  </si>
  <si>
    <t>3510 - NFBEI Subscription</t>
  </si>
  <si>
    <t>3620 - Freight &amp; Delivery charges</t>
  </si>
  <si>
    <t>3710 - Postage</t>
  </si>
  <si>
    <t>3790 - Other Postage, FedEx</t>
  </si>
  <si>
    <t>4290 - Transportation Intra-State, BV</t>
  </si>
  <si>
    <t>4390 - Subsistence Intra-State, BV</t>
  </si>
  <si>
    <t>4490 - Out-of-State BV Airfare</t>
  </si>
  <si>
    <t>4520 - Subsistence Out-of-State, Other</t>
  </si>
  <si>
    <t>4590 - Subsistence Out-of-State, BV</t>
  </si>
  <si>
    <t>4810 - Other Travel (Taxi, Shuttle, etc.)</t>
  </si>
  <si>
    <t>5805 - Repair &amp; Maintenance (Refurbish Facility), Cabinets, Display Shelving, Plumbing, ELECTRICAL, etc</t>
  </si>
  <si>
    <t>5810 - Repair &amp; Maintenance, NEW EQUIPMENT- hot dog grill, food warmers, coolers, etc</t>
  </si>
  <si>
    <t>5820 - Repair &amp; Maintenance, REPLACEMENT EQUIPMENT - hot dog grill, food warmers, coolers, etc.</t>
  </si>
  <si>
    <t>5890 - Repair &amp; Maintenance, OTHER</t>
  </si>
  <si>
    <t>5910 - Medical, Life Insurance</t>
  </si>
  <si>
    <t>7010 - Retirement</t>
  </si>
  <si>
    <t>7203  - Registration</t>
  </si>
  <si>
    <t>7290 - Other Current Expenditures, VM Commissions to BV</t>
  </si>
  <si>
    <t>Sub-Totals</t>
  </si>
  <si>
    <t>TOTAL EXPENDITURES</t>
  </si>
  <si>
    <t>PENDING 981 PAYMENTS</t>
  </si>
  <si>
    <t>PENDING 984 PAYMENTS</t>
  </si>
  <si>
    <t>REMAINING 981 NON-FEDERAL</t>
  </si>
  <si>
    <t>REMAINING 984 FEDERAL</t>
  </si>
  <si>
    <t>TOTAL REMAINING BALANCE</t>
  </si>
  <si>
    <t>INCOME SUMMARY:</t>
  </si>
  <si>
    <t>Unassigned Vending Machine Commissions</t>
  </si>
  <si>
    <t>Blind Vendors Ohana (Annual)</t>
  </si>
  <si>
    <t>(Deposited 8/2025)</t>
  </si>
  <si>
    <t>1% of HNL Airport Concession</t>
  </si>
  <si>
    <t>Interest Earned</t>
  </si>
  <si>
    <t>(Note: No reports rec'd from fiscal office to date)</t>
  </si>
  <si>
    <t>TOTAL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</si>
</sst>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20"/>
      <color theme="1"/>
      <name val="Arial Black"/>
      <family val="2"/>
    </font>
    <font>
      <sz val="18"/>
      <color theme="1"/>
      <name val="Arial Black"/>
      <family val="2"/>
    </font>
    <font>
      <sz val="18"/>
      <name val="Arial Black"/>
      <family val="2"/>
    </font>
    <font>
      <sz val="18"/>
      <color rgb="FF0000FF"/>
      <name val="Calibri"/>
      <family val="2"/>
      <scheme val="minor"/>
    </font>
    <font>
      <sz val="18"/>
      <color theme="9" tint="-0.249977111117893"/>
      <name val="Arial Black"/>
      <family val="2"/>
    </font>
    <font>
      <sz val="18"/>
      <color rgb="FF0000FF"/>
      <name val="Arial Black"/>
      <family val="2"/>
    </font>
    <font>
      <sz val="18"/>
      <color rgb="FFFF0000"/>
      <name val="Arial Black"/>
      <family val="2"/>
    </font>
    <font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9"/>
      <name val="Arial Black"/>
      <family val="2"/>
    </font>
    <font>
      <sz val="20"/>
      <color rgb="FF0000FF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ouble">
        <color theme="0" tint="-4.9989318521683403E-2"/>
      </left>
      <right style="double">
        <color theme="0" tint="-4.9989318521683403E-2"/>
      </right>
      <top/>
      <bottom style="double">
        <color theme="0" tint="-4.9989318521683403E-2"/>
      </bottom>
      <diagonal/>
    </border>
    <border>
      <left style="double">
        <color theme="0" tint="-4.9989318521683403E-2"/>
      </left>
      <right style="double">
        <color theme="0" tint="-4.9989318521683403E-2"/>
      </right>
      <top style="double">
        <color theme="0" tint="-4.9989318521683403E-2"/>
      </top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double">
        <color theme="0" tint="-4.9989318521683403E-2"/>
      </left>
      <right style="double">
        <color theme="0" tint="-4.9989318521683403E-2"/>
      </right>
      <top style="double">
        <color theme="0" tint="-4.9989318521683403E-2"/>
      </top>
      <bottom style="double">
        <color theme="0" tint="-4.9989318521683403E-2"/>
      </bottom>
      <diagonal/>
    </border>
    <border>
      <left style="double">
        <color theme="0" tint="-4.9989318521683403E-2"/>
      </left>
      <right/>
      <top style="double">
        <color theme="0" tint="-4.9989318521683403E-2"/>
      </top>
      <bottom style="double">
        <color theme="0" tint="-4.9989318521683403E-2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3" borderId="0" xfId="0" applyFont="1" applyFill="1"/>
    <xf numFmtId="44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44" fontId="5" fillId="0" borderId="0" xfId="0" applyNumberFormat="1" applyFont="1" applyAlignment="1">
      <alignment horizontal="center" vertical="center"/>
    </xf>
    <xf numFmtId="44" fontId="6" fillId="0" borderId="0" xfId="0" applyNumberFormat="1" applyFont="1"/>
    <xf numFmtId="0" fontId="2" fillId="3" borderId="1" xfId="0" applyFont="1" applyFill="1" applyBorder="1" applyAlignment="1">
      <alignment horizontal="left" vertical="top" wrapText="1"/>
    </xf>
    <xf numFmtId="44" fontId="2" fillId="0" borderId="0" xfId="0" applyNumberFormat="1" applyFont="1"/>
    <xf numFmtId="0" fontId="2" fillId="3" borderId="2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/>
    </xf>
    <xf numFmtId="0" fontId="2" fillId="3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4" fontId="2" fillId="0" borderId="0" xfId="0" applyNumberFormat="1" applyFont="1"/>
    <xf numFmtId="44" fontId="2" fillId="3" borderId="0" xfId="0" applyNumberFormat="1" applyFont="1" applyFill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44" fontId="7" fillId="0" borderId="0" xfId="0" applyNumberFormat="1" applyFont="1"/>
    <xf numFmtId="44" fontId="2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44" fontId="2" fillId="2" borderId="0" xfId="0" applyNumberFormat="1" applyFont="1" applyFill="1"/>
    <xf numFmtId="0" fontId="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44" fontId="11" fillId="0" borderId="0" xfId="0" applyNumberFormat="1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BEP%20BUDGET/EXPENDITURES/S-350%20RSRA/SFY%20&amp;%20FFY%202026.xlsx" TargetMode="External"/><Relationship Id="rId2" Type="http://schemas.openxmlformats.org/officeDocument/2006/relationships/externalLinkPath" Target="file:///U:\EMPLOYMENT\BEP%20BUDGET\EXPENDITURES\S-350%20RSRA\SFY%20&amp;%20FFY%202026.xlsx" TargetMode="External"/><Relationship Id="rId1" Type="http://schemas.openxmlformats.org/officeDocument/2006/relationships/externalLinkPath" Target="/EMPLOYMENT/BEP%20BUDGET/EXPENDITURES/S-350%20RSRA/SFY%20&amp;%20FFY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COMMISSIONS%20LOG/STATE%20FISCAL%20YEAR%20-%20ACTIVE/SFY%202026.xlsx" TargetMode="External"/><Relationship Id="rId2" Type="http://schemas.openxmlformats.org/officeDocument/2006/relationships/externalLinkPath" Target="file:///U:\EMPLOYMENT\COMMISSIONS%20LOG\STATE%20FISCAL%20YEAR%20-%20ACTIVE\SFY%202026.xlsx" TargetMode="External"/><Relationship Id="rId1" Type="http://schemas.openxmlformats.org/officeDocument/2006/relationships/externalLinkPath" Target="/EMPLOYMENT/COMMISSIONS%20LOG/STATE%20FISCAL%20YEAR%20-%20ACTIVE/SFY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RSA-15%20Reporting/RSA-15%20Reports%20(worksheets)/JOURNAL%20VOUCHERS%20Log.xlsx" TargetMode="External"/><Relationship Id="rId2" Type="http://schemas.openxmlformats.org/officeDocument/2006/relationships/externalLinkPath" Target="file:///U:\EMPLOYMENT\RSA-15%20Reporting\RSA-15%20Reports%20(worksheets)\JOURNAL%20VOUCHERS%20Log.xlsx" TargetMode="External"/><Relationship Id="rId1" Type="http://schemas.openxmlformats.org/officeDocument/2006/relationships/externalLinkPath" Target="/EMPLOYMENT/RSA-15%20Reporting/RSA-15%20Reports%20(worksheets)/JOURNAL%20VOUCHERS%20Lo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FY 26 non-FED"/>
      <sheetName val="SFY 26 FED"/>
      <sheetName val="SFY 26 INCOME &amp; EXPENSE SUMMARY"/>
      <sheetName val="FFY 26 non-FED"/>
      <sheetName val="FFY 26 FED"/>
      <sheetName val="RSA Info"/>
    </sheetNames>
    <sheetDataSet>
      <sheetData sheetId="0">
        <row r="10">
          <cell r="G10">
            <v>11054.23</v>
          </cell>
        </row>
        <row r="13">
          <cell r="G13">
            <v>3500</v>
          </cell>
        </row>
        <row r="14">
          <cell r="G14">
            <v>21.27</v>
          </cell>
        </row>
        <row r="15">
          <cell r="G15">
            <v>260.48</v>
          </cell>
        </row>
        <row r="19">
          <cell r="G19">
            <v>0</v>
          </cell>
        </row>
        <row r="20">
          <cell r="G20">
            <v>430.22</v>
          </cell>
        </row>
        <row r="22">
          <cell r="G22">
            <v>80</v>
          </cell>
        </row>
        <row r="26">
          <cell r="G26">
            <v>2546.4</v>
          </cell>
        </row>
        <row r="31">
          <cell r="G31">
            <v>0</v>
          </cell>
        </row>
        <row r="32">
          <cell r="G32">
            <v>1521.55</v>
          </cell>
        </row>
        <row r="37">
          <cell r="G37">
            <v>305.81</v>
          </cell>
        </row>
        <row r="43">
          <cell r="G43">
            <v>13485.310000000001</v>
          </cell>
        </row>
        <row r="51">
          <cell r="G51">
            <v>10065.960000000001</v>
          </cell>
        </row>
        <row r="71">
          <cell r="G71">
            <v>33660.470000000008</v>
          </cell>
        </row>
        <row r="103">
          <cell r="G103">
            <v>48853.319999999985</v>
          </cell>
        </row>
        <row r="251">
          <cell r="G251">
            <v>383362.6100000001</v>
          </cell>
        </row>
        <row r="346">
          <cell r="G346">
            <v>118333.36</v>
          </cell>
        </row>
        <row r="370">
          <cell r="G370">
            <v>549</v>
          </cell>
        </row>
        <row r="372">
          <cell r="G372">
            <v>340967.69</v>
          </cell>
        </row>
        <row r="449">
          <cell r="I449">
            <v>821576.80999999994</v>
          </cell>
        </row>
        <row r="450">
          <cell r="I450">
            <v>9625</v>
          </cell>
        </row>
      </sheetData>
      <sheetData sheetId="1">
        <row r="10">
          <cell r="G10">
            <v>3087.6</v>
          </cell>
        </row>
        <row r="12">
          <cell r="G12">
            <v>0</v>
          </cell>
        </row>
        <row r="13">
          <cell r="G13">
            <v>350</v>
          </cell>
        </row>
        <row r="14">
          <cell r="G14">
            <v>10.48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1412.79</v>
          </cell>
        </row>
        <row r="20">
          <cell r="G20">
            <v>0</v>
          </cell>
        </row>
        <row r="21">
          <cell r="G21">
            <v>1054.1199999999999</v>
          </cell>
        </row>
        <row r="23">
          <cell r="G23">
            <v>57</v>
          </cell>
        </row>
        <row r="24">
          <cell r="G24">
            <v>11558.920000000002</v>
          </cell>
        </row>
        <row r="36">
          <cell r="G36">
            <v>14134.49</v>
          </cell>
        </row>
        <row r="47">
          <cell r="G47">
            <v>45229.689999999995</v>
          </cell>
        </row>
        <row r="77">
          <cell r="G77">
            <v>22444.160000000003</v>
          </cell>
        </row>
        <row r="118">
          <cell r="G118">
            <v>234476.43</v>
          </cell>
        </row>
        <row r="176">
          <cell r="G176">
            <v>75527.820000000007</v>
          </cell>
        </row>
        <row r="192">
          <cell r="G192">
            <v>0</v>
          </cell>
        </row>
        <row r="193">
          <cell r="G193">
            <v>430237.63</v>
          </cell>
        </row>
        <row r="249">
          <cell r="I249">
            <v>492557.07999999996</v>
          </cell>
        </row>
        <row r="250">
          <cell r="I250">
            <v>215411.38999999998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JULY 25"/>
      <sheetName val="AUG 25"/>
      <sheetName val="SEP 25"/>
      <sheetName val="OCT 25"/>
      <sheetName val="NOV 25"/>
      <sheetName val="DEC 25"/>
      <sheetName val="JAN 26"/>
      <sheetName val="FEB 26"/>
      <sheetName val="MAR 26"/>
      <sheetName val="APR 26"/>
      <sheetName val="SUMMARY SFY 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8">
          <cell r="D28">
            <v>146952.03690000004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FY 2018"/>
      <sheetName val="SFY 2019"/>
      <sheetName val="SFY 2020"/>
      <sheetName val="SFY 2021"/>
      <sheetName val="FFY 2021"/>
      <sheetName val="SFY 22"/>
      <sheetName val="FFY 22"/>
      <sheetName val="SFY 23"/>
      <sheetName val="FFY 23"/>
      <sheetName val="SFY 24"/>
      <sheetName val="FFY 24"/>
      <sheetName val="SFY 25"/>
      <sheetName val="FFY 25"/>
      <sheetName val="SFY 26"/>
      <sheetName val="FFY 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9">
          <cell r="C19">
            <v>1426920</v>
          </cell>
        </row>
      </sheetData>
      <sheetData sheetId="13">
        <row r="17">
          <cell r="B17">
            <v>45374.79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0ACF4-DDEE-41F7-8C7B-26452DE3E55B}">
  <dimension ref="A1:H579"/>
  <sheetViews>
    <sheetView tabSelected="1" view="pageBreakPreview" zoomScale="60" zoomScaleNormal="82" workbookViewId="0">
      <pane ySplit="8" topLeftCell="A26" activePane="bottomLeft" state="frozen"/>
      <selection activeCell="C550" sqref="C550"/>
      <selection pane="bottomLeft" activeCell="H38" sqref="H38"/>
    </sheetView>
  </sheetViews>
  <sheetFormatPr defaultColWidth="8.7265625" defaultRowHeight="28" x14ac:dyDescent="0.8"/>
  <cols>
    <col min="1" max="1" width="81.54296875" style="2" customWidth="1"/>
    <col min="2" max="2" width="31.08984375" style="2" bestFit="1" customWidth="1"/>
    <col min="3" max="3" width="29" style="2" customWidth="1"/>
    <col min="4" max="4" width="34.90625" style="2" customWidth="1"/>
    <col min="5" max="5" width="8.7265625" style="2"/>
    <col min="6" max="6" width="24.08984375" style="2" customWidth="1"/>
    <col min="7" max="7" width="20.54296875" style="2" bestFit="1" customWidth="1"/>
    <col min="8" max="8" width="26.81640625" style="2" bestFit="1" customWidth="1"/>
    <col min="9" max="16384" width="8.7265625" style="2"/>
  </cols>
  <sheetData>
    <row r="1" spans="1:4" ht="30.5" x14ac:dyDescent="0.85">
      <c r="A1" s="1" t="s">
        <v>0</v>
      </c>
    </row>
    <row r="2" spans="1:4" x14ac:dyDescent="0.8">
      <c r="A2" s="3" t="s">
        <v>1</v>
      </c>
    </row>
    <row r="3" spans="1:4" x14ac:dyDescent="0.8">
      <c r="A3" s="4"/>
    </row>
    <row r="4" spans="1:4" x14ac:dyDescent="0.8">
      <c r="A4" s="4" t="s">
        <v>2</v>
      </c>
      <c r="B4" s="5">
        <f>SUM('[1]SFY 26 non-FED'!I449,'[1]SFY 26 FED'!I249)</f>
        <v>1314133.8899999999</v>
      </c>
      <c r="C4" s="6"/>
    </row>
    <row r="5" spans="1:4" x14ac:dyDescent="0.8">
      <c r="A5" s="4" t="s">
        <v>3</v>
      </c>
      <c r="B5" s="5">
        <f>D29-B4</f>
        <v>494444.92000000016</v>
      </c>
      <c r="C5" s="6"/>
    </row>
    <row r="6" spans="1:4" x14ac:dyDescent="0.8">
      <c r="A6" s="4"/>
      <c r="B6" s="5"/>
      <c r="C6" s="6"/>
    </row>
    <row r="7" spans="1:4" x14ac:dyDescent="0.8">
      <c r="A7" s="4"/>
      <c r="B7" s="7" t="s">
        <v>4</v>
      </c>
      <c r="C7" s="7" t="s">
        <v>5</v>
      </c>
      <c r="D7" s="8" t="s">
        <v>6</v>
      </c>
    </row>
    <row r="8" spans="1:4" ht="30.5" x14ac:dyDescent="0.85">
      <c r="A8" s="1" t="s">
        <v>7</v>
      </c>
      <c r="B8" s="9">
        <v>1035000</v>
      </c>
      <c r="C8" s="9">
        <v>965000</v>
      </c>
      <c r="D8" s="10">
        <f>SUM(B8:C8)</f>
        <v>2000000</v>
      </c>
    </row>
    <row r="9" spans="1:4" ht="28.5" thickBot="1" x14ac:dyDescent="0.85">
      <c r="A9" s="11" t="s">
        <v>8</v>
      </c>
      <c r="B9" s="12">
        <f>'[1]SFY 26 non-FED'!G10</f>
        <v>11054.23</v>
      </c>
      <c r="C9" s="12">
        <f>'[1]SFY 26 FED'!G10</f>
        <v>3087.6</v>
      </c>
      <c r="D9" s="12">
        <f>SUM(B9:C9)</f>
        <v>14141.83</v>
      </c>
    </row>
    <row r="10" spans="1:4" ht="28.5" thickTop="1" x14ac:dyDescent="0.8">
      <c r="A10" s="13" t="s">
        <v>9</v>
      </c>
      <c r="B10" s="12">
        <f>'[1]SFY 26 non-FED'!G13</f>
        <v>3500</v>
      </c>
      <c r="C10" s="12">
        <f>'[1]SFY 26 FED'!G12</f>
        <v>0</v>
      </c>
      <c r="D10" s="12">
        <f t="shared" ref="D10:D27" si="0">SUM(B10:C10)</f>
        <v>3500</v>
      </c>
    </row>
    <row r="11" spans="1:4" x14ac:dyDescent="0.8">
      <c r="A11" s="14" t="s">
        <v>10</v>
      </c>
      <c r="B11" s="12">
        <f>'[1]SFY 26 non-FED'!G14</f>
        <v>21.27</v>
      </c>
      <c r="C11" s="12">
        <f>'[1]SFY 26 FED'!G13</f>
        <v>350</v>
      </c>
      <c r="D11" s="12">
        <f t="shared" si="0"/>
        <v>371.27</v>
      </c>
    </row>
    <row r="12" spans="1:4" ht="28.5" thickBot="1" x14ac:dyDescent="0.85">
      <c r="A12" s="15" t="s">
        <v>11</v>
      </c>
      <c r="B12" s="12">
        <f>'[1]SFY 26 non-FED'!G15</f>
        <v>260.48</v>
      </c>
      <c r="C12" s="12">
        <f>'[1]SFY 26 FED'!G14</f>
        <v>10.48</v>
      </c>
      <c r="D12" s="12">
        <f t="shared" si="0"/>
        <v>270.96000000000004</v>
      </c>
    </row>
    <row r="13" spans="1:4" ht="29" thickTop="1" thickBot="1" x14ac:dyDescent="0.85">
      <c r="A13" s="16" t="s">
        <v>12</v>
      </c>
      <c r="B13" s="12">
        <f>'[1]SFY 26 non-FED'!G19</f>
        <v>0</v>
      </c>
      <c r="C13" s="12">
        <f>'[1]SFY 26 FED'!G15</f>
        <v>0</v>
      </c>
      <c r="D13" s="12">
        <f t="shared" si="0"/>
        <v>0</v>
      </c>
    </row>
    <row r="14" spans="1:4" ht="29" thickTop="1" thickBot="1" x14ac:dyDescent="0.85">
      <c r="A14" s="17" t="s">
        <v>13</v>
      </c>
      <c r="B14" s="12">
        <f>'[1]SFY 26 non-FED'!G20</f>
        <v>430.22</v>
      </c>
      <c r="C14" s="12">
        <f>'[1]SFY 26 FED'!G16</f>
        <v>0</v>
      </c>
      <c r="D14" s="12">
        <f t="shared" si="0"/>
        <v>430.22</v>
      </c>
    </row>
    <row r="15" spans="1:4" ht="29" thickTop="1" thickBot="1" x14ac:dyDescent="0.85">
      <c r="A15" s="18" t="s">
        <v>14</v>
      </c>
      <c r="B15" s="12">
        <f>'[1]SFY 26 non-FED'!G22</f>
        <v>80</v>
      </c>
      <c r="C15" s="12">
        <f>'[1]SFY 26 FED'!G17</f>
        <v>0</v>
      </c>
      <c r="D15" s="12">
        <f t="shared" si="0"/>
        <v>80</v>
      </c>
    </row>
    <row r="16" spans="1:4" ht="29" thickTop="1" thickBot="1" x14ac:dyDescent="0.85">
      <c r="A16" s="19" t="s">
        <v>15</v>
      </c>
      <c r="B16" s="12">
        <f>'[1]SFY 26 non-FED'!G26</f>
        <v>2546.4</v>
      </c>
      <c r="C16" s="12">
        <f>'[1]SFY 26 FED'!G18</f>
        <v>1412.79</v>
      </c>
      <c r="D16" s="12">
        <f t="shared" si="0"/>
        <v>3959.19</v>
      </c>
    </row>
    <row r="17" spans="1:8" ht="29" thickTop="1" thickBot="1" x14ac:dyDescent="0.85">
      <c r="A17" s="20" t="s">
        <v>16</v>
      </c>
      <c r="B17" s="12">
        <f>'[1]SFY 26 non-FED'!G31</f>
        <v>0</v>
      </c>
      <c r="C17" s="12">
        <f>'[1]SFY 26 FED'!G20</f>
        <v>0</v>
      </c>
      <c r="D17" s="12">
        <f t="shared" si="0"/>
        <v>0</v>
      </c>
    </row>
    <row r="18" spans="1:8" ht="29" thickTop="1" thickBot="1" x14ac:dyDescent="0.85">
      <c r="A18" s="21" t="s">
        <v>17</v>
      </c>
      <c r="B18" s="12">
        <f>'[1]SFY 26 non-FED'!G32</f>
        <v>1521.55</v>
      </c>
      <c r="C18" s="12">
        <f>'[1]SFY 26 FED'!G21</f>
        <v>1054.1199999999999</v>
      </c>
      <c r="D18" s="12">
        <f t="shared" si="0"/>
        <v>2575.67</v>
      </c>
    </row>
    <row r="19" spans="1:8" ht="29" thickTop="1" thickBot="1" x14ac:dyDescent="0.85">
      <c r="A19" s="21" t="s">
        <v>18</v>
      </c>
      <c r="B19" s="12">
        <f>'[1]SFY 26 non-FED'!G37</f>
        <v>305.81</v>
      </c>
      <c r="C19" s="12">
        <f>'[1]SFY 26 FED'!G23</f>
        <v>57</v>
      </c>
      <c r="D19" s="12">
        <f t="shared" si="0"/>
        <v>362.81</v>
      </c>
    </row>
    <row r="20" spans="1:8" ht="85" thickTop="1" thickBot="1" x14ac:dyDescent="0.85">
      <c r="A20" s="22" t="s">
        <v>19</v>
      </c>
      <c r="B20" s="12">
        <f>'[1]SFY 26 non-FED'!G43</f>
        <v>13485.310000000001</v>
      </c>
      <c r="C20" s="12">
        <f>'[1]SFY 26 FED'!G24</f>
        <v>11558.920000000002</v>
      </c>
      <c r="D20" s="12">
        <f t="shared" si="0"/>
        <v>25044.230000000003</v>
      </c>
    </row>
    <row r="21" spans="1:8" ht="85" thickTop="1" thickBot="1" x14ac:dyDescent="0.85">
      <c r="A21" s="17" t="s">
        <v>20</v>
      </c>
      <c r="B21" s="12">
        <f>'[1]SFY 26 non-FED'!G51</f>
        <v>10065.960000000001</v>
      </c>
      <c r="C21" s="12">
        <f>'[1]SFY 26 FED'!G36</f>
        <v>14134.49</v>
      </c>
      <c r="D21" s="12">
        <f t="shared" si="0"/>
        <v>24200.45</v>
      </c>
    </row>
    <row r="22" spans="1:8" ht="85" thickTop="1" thickBot="1" x14ac:dyDescent="0.85">
      <c r="A22" s="17" t="s">
        <v>21</v>
      </c>
      <c r="B22" s="12">
        <f>'[1]SFY 26 non-FED'!G71</f>
        <v>33660.470000000008</v>
      </c>
      <c r="C22" s="12">
        <f>'[1]SFY 26 FED'!G47</f>
        <v>45229.689999999995</v>
      </c>
      <c r="D22" s="12">
        <f t="shared" si="0"/>
        <v>78890.16</v>
      </c>
    </row>
    <row r="23" spans="1:8" ht="29" thickTop="1" thickBot="1" x14ac:dyDescent="0.85">
      <c r="A23" s="17" t="s">
        <v>22</v>
      </c>
      <c r="B23" s="12">
        <f>'[1]SFY 26 non-FED'!G103</f>
        <v>48853.319999999985</v>
      </c>
      <c r="C23" s="12">
        <f>'[1]SFY 26 FED'!G77</f>
        <v>22444.160000000003</v>
      </c>
      <c r="D23" s="12">
        <f t="shared" si="0"/>
        <v>71297.479999999981</v>
      </c>
    </row>
    <row r="24" spans="1:8" ht="29" thickTop="1" thickBot="1" x14ac:dyDescent="0.85">
      <c r="A24" s="23" t="s">
        <v>23</v>
      </c>
      <c r="B24" s="12">
        <f>'[1]SFY 26 non-FED'!G251</f>
        <v>383362.6100000001</v>
      </c>
      <c r="C24" s="12">
        <f>'[1]SFY 26 FED'!G118</f>
        <v>234476.43</v>
      </c>
      <c r="D24" s="12">
        <f t="shared" si="0"/>
        <v>617839.04</v>
      </c>
    </row>
    <row r="25" spans="1:8" ht="29" thickTop="1" thickBot="1" x14ac:dyDescent="0.85">
      <c r="A25" s="23" t="s">
        <v>24</v>
      </c>
      <c r="B25" s="12">
        <f>'[1]SFY 26 non-FED'!G346</f>
        <v>118333.36</v>
      </c>
      <c r="C25" s="12">
        <f>'[1]SFY 26 FED'!G176</f>
        <v>75527.820000000007</v>
      </c>
      <c r="D25" s="12">
        <f t="shared" si="0"/>
        <v>193861.18</v>
      </c>
    </row>
    <row r="26" spans="1:8" ht="29" thickTop="1" thickBot="1" x14ac:dyDescent="0.85">
      <c r="A26" s="24" t="s">
        <v>25</v>
      </c>
      <c r="B26" s="12">
        <f>'[1]SFY 26 non-FED'!G370</f>
        <v>549</v>
      </c>
      <c r="C26" s="12">
        <f>'[1]SFY 26 FED'!G192</f>
        <v>0</v>
      </c>
      <c r="D26" s="12">
        <f t="shared" si="0"/>
        <v>549</v>
      </c>
    </row>
    <row r="27" spans="1:8" ht="57" thickTop="1" thickBot="1" x14ac:dyDescent="0.85">
      <c r="A27" s="21" t="s">
        <v>26</v>
      </c>
      <c r="B27" s="12">
        <f>'[1]SFY 26 non-FED'!G372</f>
        <v>340967.69</v>
      </c>
      <c r="C27" s="12">
        <f>'[1]SFY 26 FED'!G193</f>
        <v>430237.63</v>
      </c>
      <c r="D27" s="12">
        <f t="shared" si="0"/>
        <v>771205.32000000007</v>
      </c>
    </row>
    <row r="28" spans="1:8" ht="28.5" thickTop="1" x14ac:dyDescent="0.8">
      <c r="A28" s="25"/>
      <c r="B28" s="12"/>
      <c r="C28" s="12"/>
      <c r="D28" s="12"/>
    </row>
    <row r="29" spans="1:8" x14ac:dyDescent="0.8">
      <c r="A29" s="26" t="s">
        <v>27</v>
      </c>
      <c r="B29" s="12">
        <f>SUM(B9:B27)</f>
        <v>968997.68000000017</v>
      </c>
      <c r="C29" s="12">
        <f>SUM(C9:C27)</f>
        <v>839581.13</v>
      </c>
      <c r="D29" s="12">
        <f>SUM(B29:C29)</f>
        <v>1808578.81</v>
      </c>
    </row>
    <row r="30" spans="1:8" x14ac:dyDescent="0.8">
      <c r="A30" s="8"/>
      <c r="B30" s="27"/>
      <c r="C30" s="8"/>
      <c r="D30" s="27"/>
    </row>
    <row r="31" spans="1:8" x14ac:dyDescent="0.8">
      <c r="A31" s="8"/>
      <c r="B31" s="12"/>
      <c r="C31" s="8" t="s">
        <v>28</v>
      </c>
      <c r="D31" s="28">
        <f>SUM(D9:D27)</f>
        <v>1808578.81</v>
      </c>
      <c r="F31" s="29"/>
      <c r="G31" s="30"/>
      <c r="H31" s="31"/>
    </row>
    <row r="32" spans="1:8" x14ac:dyDescent="0.8">
      <c r="B32" s="32" t="s">
        <v>29</v>
      </c>
      <c r="C32" s="33"/>
      <c r="D32" s="34">
        <f>'[1]SFY 26 non-FED'!I450</f>
        <v>9625</v>
      </c>
      <c r="G32" s="35"/>
      <c r="H32" s="10"/>
    </row>
    <row r="33" spans="1:4" x14ac:dyDescent="0.8">
      <c r="B33" s="32" t="s">
        <v>30</v>
      </c>
      <c r="C33" s="33"/>
      <c r="D33" s="34">
        <f>'[1]SFY 26 FED'!I250</f>
        <v>215411.38999999998</v>
      </c>
    </row>
    <row r="35" spans="1:4" x14ac:dyDescent="0.8">
      <c r="B35" s="36" t="s">
        <v>31</v>
      </c>
      <c r="C35" s="33"/>
      <c r="D35" s="12">
        <f>B8-B29</f>
        <v>66002.319999999832</v>
      </c>
    </row>
    <row r="36" spans="1:4" x14ac:dyDescent="0.8">
      <c r="B36" s="37" t="s">
        <v>32</v>
      </c>
      <c r="C36" s="33"/>
      <c r="D36" s="12">
        <f>C8-C29</f>
        <v>125418.87</v>
      </c>
    </row>
    <row r="37" spans="1:4" x14ac:dyDescent="0.8">
      <c r="A37" s="8"/>
      <c r="B37" s="12"/>
      <c r="C37" s="8" t="s">
        <v>33</v>
      </c>
      <c r="D37" s="10">
        <f>SUM(D35:D36)</f>
        <v>191421.18999999983</v>
      </c>
    </row>
    <row r="38" spans="1:4" x14ac:dyDescent="0.8">
      <c r="B38" s="38"/>
      <c r="C38" s="39"/>
      <c r="D38" s="12"/>
    </row>
    <row r="39" spans="1:4" ht="30.5" x14ac:dyDescent="0.85">
      <c r="A39" s="40" t="s">
        <v>34</v>
      </c>
      <c r="B39" s="41"/>
      <c r="C39" s="1"/>
      <c r="D39" s="1"/>
    </row>
    <row r="40" spans="1:4" ht="28" customHeight="1" x14ac:dyDescent="0.85">
      <c r="A40" s="42" t="s">
        <v>35</v>
      </c>
      <c r="B40" s="41">
        <f>'[2]SUMMARY SFY 26'!$D$28</f>
        <v>146952.03690000004</v>
      </c>
      <c r="C40" s="1"/>
      <c r="D40" s="1"/>
    </row>
    <row r="41" spans="1:4" ht="30.5" x14ac:dyDescent="0.85">
      <c r="A41" s="43" t="s">
        <v>36</v>
      </c>
      <c r="B41" s="41">
        <f>'[3]FFY 25'!$C$19</f>
        <v>1426920</v>
      </c>
      <c r="C41" s="1" t="s">
        <v>37</v>
      </c>
      <c r="D41" s="1"/>
    </row>
    <row r="42" spans="1:4" ht="30.5" x14ac:dyDescent="0.85">
      <c r="A42" s="43" t="s">
        <v>38</v>
      </c>
      <c r="B42" s="41">
        <f>'[3]SFY 26'!$B$17</f>
        <v>45374.79</v>
      </c>
      <c r="C42" s="1"/>
      <c r="D42" s="1"/>
    </row>
    <row r="43" spans="1:4" ht="30.5" x14ac:dyDescent="0.85">
      <c r="A43" s="43" t="s">
        <v>39</v>
      </c>
      <c r="B43" s="44" t="s">
        <v>40</v>
      </c>
      <c r="C43" s="1"/>
      <c r="D43" s="45"/>
    </row>
    <row r="44" spans="1:4" ht="30.5" x14ac:dyDescent="0.85">
      <c r="A44" s="43" t="s">
        <v>41</v>
      </c>
      <c r="B44" s="41">
        <f>SUM(B40:B43)</f>
        <v>1619246.8269</v>
      </c>
      <c r="C44" s="1"/>
      <c r="D44" s="1"/>
    </row>
    <row r="576" spans="3:3" x14ac:dyDescent="0.8">
      <c r="C576" s="46"/>
    </row>
    <row r="577" spans="3:3" x14ac:dyDescent="0.8">
      <c r="C577" s="46"/>
    </row>
    <row r="578" spans="3:3" x14ac:dyDescent="0.8">
      <c r="C578" s="46"/>
    </row>
    <row r="579" spans="3:3" x14ac:dyDescent="0.8">
      <c r="C579" s="46"/>
    </row>
  </sheetData>
  <sheetProtection algorithmName="SHA-512" hashValue="Czu3FWEoyvm/Jd8M/nK6gY1oDfhf1XI8u3nJOvMG6FjNZjwMnGfnFgrsM04DQH1e8GJfxrXTRpL5eKZTY12k7w==" saltValue="as48SuG66yLVLovbM/5kfg==" spinCount="100000" sheet="1" objects="1" scenarios="1"/>
  <mergeCells count="5">
    <mergeCell ref="F31:G31"/>
    <mergeCell ref="B32:C32"/>
    <mergeCell ref="B33:C33"/>
    <mergeCell ref="B35:C35"/>
    <mergeCell ref="B36:C36"/>
  </mergeCells>
  <pageMargins left="0.5" right="0.25" top="0.75" bottom="0.75" header="0.3" footer="0.3"/>
  <pageSetup scale="55" orientation="portrait" r:id="rId1"/>
</worksheet>
</file>

<file path=docMetadata/LabelInfo.xml><?xml version="1.0" encoding="utf-8"?>
<clbl:labelList xmlns:clbl="http://schemas.microsoft.com/office/2020/mipLabelMetadata">
  <clbl:label id="{96d48bd7-a8ec-495f-9684-067f65f4b446}" enabled="1" method="Standard" siteId="{3847dec6-63b2-43f9-a6d0-58a40aaa1a1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SFY 26 INCOME &amp; EXPENSE SUMMARY</vt:lpstr>
      <vt:lpstr>'SFY 26 INCOME &amp; EXPENSE SUMMARY'!Print_Area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Andres, Mary Jane</dc:creator>
  <cp:lastModifiedBy>Andres, Mary Jane</cp:lastModifiedBy>
  <dcterms:created xsi:type="dcterms:W3CDTF">2026-06-09T23:06:19Z</dcterms:created>
  <dcterms:modified xsi:type="dcterms:W3CDTF">2026-06-09T23:24:26Z</dcterms:modified>
</cp:coreProperties>
</file>